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accounting\AA Enterprise Monthly Financials to Email\"/>
    </mc:Choice>
  </mc:AlternateContent>
  <xr:revisionPtr revIDLastSave="0" documentId="8_{252A5203-C957-44E6-B846-6FA75C1AE309}" xr6:coauthVersionLast="47" xr6:coauthVersionMax="47" xr10:uidLastSave="{00000000-0000-0000-0000-000000000000}"/>
  <bookViews>
    <workbookView xWindow="-108" yWindow="-108" windowWidth="23256" windowHeight="13176" xr2:uid="{74DD13B0-BE66-4088-8EA5-1458F5A85665}"/>
  </bookViews>
  <sheets>
    <sheet name="Sheet1" sheetId="1" r:id="rId1"/>
  </sheets>
  <definedNames>
    <definedName name="_xlnm.Print_Titles" localSheetId="0">Sheet1!$A:$E,Sheet1!$1:$2</definedName>
    <definedName name="QB_COLUMN_290" localSheetId="0" hidden="1">Sheet1!$AA$1</definedName>
    <definedName name="QB_COLUMN_59201" localSheetId="0" hidden="1">Sheet1!$F$2</definedName>
    <definedName name="QB_COLUMN_59202" localSheetId="0" hidden="1">Sheet1!$J$2</definedName>
    <definedName name="QB_COLUMN_59203" localSheetId="0" hidden="1">Sheet1!$N$2</definedName>
    <definedName name="QB_COLUMN_59204" localSheetId="0" hidden="1">Sheet1!$R$2</definedName>
    <definedName name="QB_COLUMN_59205" localSheetId="0" hidden="1">Sheet1!$V$2</definedName>
    <definedName name="QB_COLUMN_59300" localSheetId="0" hidden="1">Sheet1!$AA$2</definedName>
    <definedName name="QB_COLUMN_63620" localSheetId="0" hidden="1">Sheet1!$AC$2</definedName>
    <definedName name="QB_COLUMN_63621" localSheetId="0" hidden="1">Sheet1!$H$2</definedName>
    <definedName name="QB_COLUMN_63622" localSheetId="0" hidden="1">Sheet1!$L$2</definedName>
    <definedName name="QB_COLUMN_63623" localSheetId="0" hidden="1">Sheet1!$P$2</definedName>
    <definedName name="QB_COLUMN_63624" localSheetId="0" hidden="1">Sheet1!$T$2</definedName>
    <definedName name="QB_COLUMN_63625" localSheetId="0" hidden="1">Sheet1!$X$2</definedName>
    <definedName name="QB_COLUMN_64430" localSheetId="0" hidden="1">Sheet1!$AD$2</definedName>
    <definedName name="QB_COLUMN_64431" localSheetId="0" hidden="1">Sheet1!$I$2</definedName>
    <definedName name="QB_COLUMN_64432" localSheetId="0" hidden="1">Sheet1!$M$2</definedName>
    <definedName name="QB_COLUMN_64433" localSheetId="0" hidden="1">Sheet1!$Q$2</definedName>
    <definedName name="QB_COLUMN_64434" localSheetId="0" hidden="1">Sheet1!$U$2</definedName>
    <definedName name="QB_COLUMN_64435" localSheetId="0" hidden="1">Sheet1!$Y$2</definedName>
    <definedName name="QB_COLUMN_76211" localSheetId="0" hidden="1">Sheet1!$G$2</definedName>
    <definedName name="QB_COLUMN_76212" localSheetId="0" hidden="1">Sheet1!$K$2</definedName>
    <definedName name="QB_COLUMN_76213" localSheetId="0" hidden="1">Sheet1!$O$2</definedName>
    <definedName name="QB_COLUMN_76214" localSheetId="0" hidden="1">Sheet1!$S$2</definedName>
    <definedName name="QB_COLUMN_76215" localSheetId="0" hidden="1">Sheet1!$W$2</definedName>
    <definedName name="QB_COLUMN_76310" localSheetId="0" hidden="1">Sheet1!$AB$2</definedName>
    <definedName name="QB_DATA_0" localSheetId="0" hidden="1">Sheet1!$5:$5,Sheet1!$6:$6,Sheet1!$10:$10,Sheet1!$11:$11,Sheet1!$12:$12</definedName>
    <definedName name="QB_FORMULA_0" localSheetId="0" hidden="1">Sheet1!$H$5,Sheet1!$I$5,Sheet1!$L$5,Sheet1!$M$5,Sheet1!$P$5,Sheet1!$Q$5,Sheet1!$T$5,Sheet1!$U$5,Sheet1!$X$5,Sheet1!$Y$5,Sheet1!$AA$5,Sheet1!$AB$5,Sheet1!$AC$5,Sheet1!$AD$5,Sheet1!$H$6,Sheet1!$I$6</definedName>
    <definedName name="QB_FORMULA_1" localSheetId="0" hidden="1">Sheet1!$L$6,Sheet1!$M$6,Sheet1!$P$6,Sheet1!$Q$6,Sheet1!$T$6,Sheet1!$U$6,Sheet1!$X$6,Sheet1!$Y$6,Sheet1!$AA$6,Sheet1!$AB$6,Sheet1!$AC$6,Sheet1!$AD$6,Sheet1!$F$7,Sheet1!$G$7,Sheet1!$H$7,Sheet1!$I$7</definedName>
    <definedName name="QB_FORMULA_10" localSheetId="0" hidden="1">Sheet1!$X$14,Sheet1!$Y$14,Sheet1!$AA$14,Sheet1!$AB$14,Sheet1!$AC$14,Sheet1!$AD$14,Sheet1!$F$15,Sheet1!$G$15,Sheet1!$H$15,Sheet1!$I$15,Sheet1!$J$15,Sheet1!$K$15,Sheet1!$L$15,Sheet1!$M$15,Sheet1!$N$15,Sheet1!$O$15</definedName>
    <definedName name="QB_FORMULA_11" localSheetId="0" hidden="1">Sheet1!$P$15,Sheet1!$Q$15,Sheet1!$R$15,Sheet1!$S$15,Sheet1!$T$15,Sheet1!$U$15,Sheet1!$V$15,Sheet1!$W$15,Sheet1!$X$15,Sheet1!$Y$15,Sheet1!$AA$15,Sheet1!$AB$15,Sheet1!$AC$15,Sheet1!$AD$15</definedName>
    <definedName name="QB_FORMULA_2" localSheetId="0" hidden="1">Sheet1!$J$7,Sheet1!$K$7,Sheet1!$L$7,Sheet1!$M$7,Sheet1!$N$7,Sheet1!$O$7,Sheet1!$P$7,Sheet1!$Q$7,Sheet1!$R$7,Sheet1!$S$7,Sheet1!$T$7,Sheet1!$U$7,Sheet1!$V$7,Sheet1!$W$7,Sheet1!$X$7,Sheet1!$Y$7</definedName>
    <definedName name="QB_FORMULA_3" localSheetId="0" hidden="1">Sheet1!$AA$7,Sheet1!$AB$7,Sheet1!$AC$7,Sheet1!$AD$7,Sheet1!$F$8,Sheet1!$G$8,Sheet1!$H$8,Sheet1!$I$8,Sheet1!$J$8,Sheet1!$K$8,Sheet1!$L$8,Sheet1!$M$8,Sheet1!$N$8,Sheet1!$O$8,Sheet1!$P$8,Sheet1!$Q$8</definedName>
    <definedName name="QB_FORMULA_4" localSheetId="0" hidden="1">Sheet1!$R$8,Sheet1!$S$8,Sheet1!$T$8,Sheet1!$U$8,Sheet1!$V$8,Sheet1!$W$8,Sheet1!$X$8,Sheet1!$Y$8,Sheet1!$AA$8,Sheet1!$AB$8,Sheet1!$AC$8,Sheet1!$AD$8,Sheet1!$H$10,Sheet1!$I$10,Sheet1!$L$10,Sheet1!$M$10</definedName>
    <definedName name="QB_FORMULA_5" localSheetId="0" hidden="1">Sheet1!$P$10,Sheet1!$Q$10,Sheet1!$T$10,Sheet1!$U$10,Sheet1!$X$10,Sheet1!$Y$10,Sheet1!$AA$10,Sheet1!$AB$10,Sheet1!$AC$10,Sheet1!$AD$10,Sheet1!$H$11,Sheet1!$I$11,Sheet1!$L$11,Sheet1!$M$11,Sheet1!$P$11,Sheet1!$Q$11</definedName>
    <definedName name="QB_FORMULA_6" localSheetId="0" hidden="1">Sheet1!$T$11,Sheet1!$U$11,Sheet1!$X$11,Sheet1!$Y$11,Sheet1!$AA$11,Sheet1!$AB$11,Sheet1!$AC$11,Sheet1!$AD$11,Sheet1!$H$12,Sheet1!$I$12,Sheet1!$L$12,Sheet1!$M$12,Sheet1!$P$12,Sheet1!$Q$12,Sheet1!$T$12,Sheet1!$U$12</definedName>
    <definedName name="QB_FORMULA_7" localSheetId="0" hidden="1">Sheet1!$X$12,Sheet1!$Y$12,Sheet1!$AA$12,Sheet1!$AB$12,Sheet1!$AC$12,Sheet1!$AD$12,Sheet1!$F$13,Sheet1!$G$13,Sheet1!$H$13,Sheet1!$I$13,Sheet1!$J$13,Sheet1!$K$13,Sheet1!$L$13,Sheet1!$M$13,Sheet1!$N$13,Sheet1!$O$13</definedName>
    <definedName name="QB_FORMULA_8" localSheetId="0" hidden="1">Sheet1!$P$13,Sheet1!$Q$13,Sheet1!$R$13,Sheet1!$S$13,Sheet1!$T$13,Sheet1!$U$13,Sheet1!$V$13,Sheet1!$W$13,Sheet1!$X$13,Sheet1!$Y$13,Sheet1!$AA$13,Sheet1!$AB$13,Sheet1!$AC$13,Sheet1!$AD$13,Sheet1!$F$14,Sheet1!$G$14</definedName>
    <definedName name="QB_FORMULA_9" localSheetId="0" hidden="1">Sheet1!$H$14,Sheet1!$I$14,Sheet1!$J$14,Sheet1!$K$14,Sheet1!$L$14,Sheet1!$M$14,Sheet1!$N$14,Sheet1!$O$14,Sheet1!$P$14,Sheet1!$Q$14,Sheet1!$R$14,Sheet1!$S$14,Sheet1!$T$14,Sheet1!$U$14,Sheet1!$V$14,Sheet1!$W$14</definedName>
    <definedName name="QB_ROW_112340" localSheetId="0" hidden="1">Sheet1!$E$6</definedName>
    <definedName name="QB_ROW_121340" localSheetId="0" hidden="1">Sheet1!$E$10</definedName>
    <definedName name="QB_ROW_162340" localSheetId="0" hidden="1">Sheet1!$E$11</definedName>
    <definedName name="QB_ROW_171340" localSheetId="0" hidden="1">Sheet1!$E$12</definedName>
    <definedName name="QB_ROW_18301" localSheetId="0" hidden="1">Sheet1!$A$15</definedName>
    <definedName name="QB_ROW_19011" localSheetId="0" hidden="1">Sheet1!$B$3</definedName>
    <definedName name="QB_ROW_19311" localSheetId="0" hidden="1">Sheet1!$B$14</definedName>
    <definedName name="QB_ROW_20031" localSheetId="0" hidden="1">Sheet1!$D$4</definedName>
    <definedName name="QB_ROW_20331" localSheetId="0" hidden="1">Sheet1!$D$7</definedName>
    <definedName name="QB_ROW_21031" localSheetId="0" hidden="1">Sheet1!$D$9</definedName>
    <definedName name="QB_ROW_21331" localSheetId="0" hidden="1">Sheet1!$D$13</definedName>
    <definedName name="QB_ROW_86321" localSheetId="0" hidden="1">Sheet1!$C$8</definedName>
    <definedName name="QB_ROW_99340" localSheetId="0" hidden="1">Sheet1!$E$5</definedName>
    <definedName name="QBCANSUPPORTUPDATE" localSheetId="0">TRUE</definedName>
    <definedName name="QBCOMPANYFILENAME" localSheetId="0">"C:\Users\Owner\Desktop\All Users Documents\Intuit\QuickBooks\Company Files\Enterprise Fund 2013.QBW"</definedName>
    <definedName name="QBENDDATE" localSheetId="0">20221130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FALSE</definedName>
    <definedName name="QBREPORTCOLAXIS" localSheetId="0">6</definedName>
    <definedName name="QBREPORTCOMPANYID" localSheetId="0">"04ec8dd9fa014d1182f60d30867ff1fa"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TRUE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288</definedName>
    <definedName name="QBROWHEADERS" localSheetId="0">5</definedName>
    <definedName name="QBSTARTDATE" localSheetId="0">20220701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3" i="1" l="1"/>
  <c r="W13" i="1"/>
  <c r="V13" i="1"/>
  <c r="X13" i="1" s="1"/>
  <c r="S13" i="1"/>
  <c r="U13" i="1" s="1"/>
  <c r="R13" i="1"/>
  <c r="T13" i="1" s="1"/>
  <c r="O13" i="1"/>
  <c r="Q13" i="1" s="1"/>
  <c r="N13" i="1"/>
  <c r="AA13" i="1" s="1"/>
  <c r="M13" i="1"/>
  <c r="K13" i="1"/>
  <c r="J13" i="1"/>
  <c r="L13" i="1" s="1"/>
  <c r="G13" i="1"/>
  <c r="I13" i="1" s="1"/>
  <c r="F13" i="1"/>
  <c r="H13" i="1" s="1"/>
  <c r="AB12" i="1"/>
  <c r="AD12" i="1" s="1"/>
  <c r="AA12" i="1"/>
  <c r="AC12" i="1" s="1"/>
  <c r="Y12" i="1"/>
  <c r="X12" i="1"/>
  <c r="U12" i="1"/>
  <c r="T12" i="1"/>
  <c r="Q12" i="1"/>
  <c r="P12" i="1"/>
  <c r="M12" i="1"/>
  <c r="L12" i="1"/>
  <c r="I12" i="1"/>
  <c r="H12" i="1"/>
  <c r="AB11" i="1"/>
  <c r="AD11" i="1" s="1"/>
  <c r="AA11" i="1"/>
  <c r="Y11" i="1"/>
  <c r="X11" i="1"/>
  <c r="U11" i="1"/>
  <c r="T11" i="1"/>
  <c r="Q11" i="1"/>
  <c r="P11" i="1"/>
  <c r="M11" i="1"/>
  <c r="L11" i="1"/>
  <c r="I11" i="1"/>
  <c r="H11" i="1"/>
  <c r="AD10" i="1"/>
  <c r="AB10" i="1"/>
  <c r="AA10" i="1"/>
  <c r="AC10" i="1" s="1"/>
  <c r="Y10" i="1"/>
  <c r="X10" i="1"/>
  <c r="U10" i="1"/>
  <c r="T10" i="1"/>
  <c r="Q10" i="1"/>
  <c r="P10" i="1"/>
  <c r="M10" i="1"/>
  <c r="L10" i="1"/>
  <c r="I10" i="1"/>
  <c r="H10" i="1"/>
  <c r="W7" i="1"/>
  <c r="W8" i="1" s="1"/>
  <c r="V7" i="1"/>
  <c r="X7" i="1" s="1"/>
  <c r="S7" i="1"/>
  <c r="S8" i="1" s="1"/>
  <c r="R7" i="1"/>
  <c r="R8" i="1" s="1"/>
  <c r="P7" i="1"/>
  <c r="O7" i="1"/>
  <c r="Q7" i="1" s="1"/>
  <c r="N7" i="1"/>
  <c r="N8" i="1" s="1"/>
  <c r="K7" i="1"/>
  <c r="K8" i="1" s="1"/>
  <c r="J7" i="1"/>
  <c r="J8" i="1" s="1"/>
  <c r="G7" i="1"/>
  <c r="I7" i="1" s="1"/>
  <c r="F7" i="1"/>
  <c r="F8" i="1" s="1"/>
  <c r="AC6" i="1"/>
  <c r="AB6" i="1"/>
  <c r="AD6" i="1" s="1"/>
  <c r="AA6" i="1"/>
  <c r="Y6" i="1"/>
  <c r="X6" i="1"/>
  <c r="U6" i="1"/>
  <c r="T6" i="1"/>
  <c r="Q6" i="1"/>
  <c r="P6" i="1"/>
  <c r="M6" i="1"/>
  <c r="L6" i="1"/>
  <c r="I6" i="1"/>
  <c r="H6" i="1"/>
  <c r="AB5" i="1"/>
  <c r="AD5" i="1" s="1"/>
  <c r="AA5" i="1"/>
  <c r="AC5" i="1" s="1"/>
  <c r="Y5" i="1"/>
  <c r="X5" i="1"/>
  <c r="U5" i="1"/>
  <c r="T5" i="1"/>
  <c r="Q5" i="1"/>
  <c r="P5" i="1"/>
  <c r="M5" i="1"/>
  <c r="L5" i="1"/>
  <c r="I5" i="1"/>
  <c r="H5" i="1"/>
  <c r="F14" i="1" l="1"/>
  <c r="T8" i="1"/>
  <c r="R14" i="1"/>
  <c r="L8" i="1"/>
  <c r="J14" i="1"/>
  <c r="K14" i="1"/>
  <c r="M8" i="1"/>
  <c r="U8" i="1"/>
  <c r="S14" i="1"/>
  <c r="N14" i="1"/>
  <c r="W14" i="1"/>
  <c r="T7" i="1"/>
  <c r="L7" i="1"/>
  <c r="AA7" i="1"/>
  <c r="G8" i="1"/>
  <c r="V8" i="1"/>
  <c r="AA8" i="1" s="1"/>
  <c r="Y7" i="1"/>
  <c r="AB7" i="1"/>
  <c r="AD7" i="1" s="1"/>
  <c r="O8" i="1"/>
  <c r="AC11" i="1"/>
  <c r="P13" i="1"/>
  <c r="U7" i="1"/>
  <c r="H7" i="1"/>
  <c r="M7" i="1"/>
  <c r="AB13" i="1"/>
  <c r="AD13" i="1" s="1"/>
  <c r="M14" i="1" l="1"/>
  <c r="K15" i="1"/>
  <c r="U14" i="1"/>
  <c r="S15" i="1"/>
  <c r="AC7" i="1"/>
  <c r="Q8" i="1"/>
  <c r="O14" i="1"/>
  <c r="L14" i="1"/>
  <c r="J15" i="1"/>
  <c r="L15" i="1" s="1"/>
  <c r="R15" i="1"/>
  <c r="T15" i="1" s="1"/>
  <c r="T14" i="1"/>
  <c r="F15" i="1"/>
  <c r="V14" i="1"/>
  <c r="X8" i="1"/>
  <c r="I8" i="1"/>
  <c r="AB8" i="1"/>
  <c r="AD8" i="1" s="1"/>
  <c r="G14" i="1"/>
  <c r="Y8" i="1"/>
  <c r="W15" i="1"/>
  <c r="Y14" i="1"/>
  <c r="P14" i="1"/>
  <c r="N15" i="1"/>
  <c r="H8" i="1"/>
  <c r="P8" i="1"/>
  <c r="AC13" i="1"/>
  <c r="Y15" i="1" l="1"/>
  <c r="I14" i="1"/>
  <c r="G15" i="1"/>
  <c r="AB14" i="1"/>
  <c r="Q14" i="1"/>
  <c r="O15" i="1"/>
  <c r="Q15" i="1" s="1"/>
  <c r="X14" i="1"/>
  <c r="V15" i="1"/>
  <c r="X15" i="1" s="1"/>
  <c r="U15" i="1"/>
  <c r="AA14" i="1"/>
  <c r="AC14" i="1" s="1"/>
  <c r="M15" i="1"/>
  <c r="H14" i="1"/>
  <c r="P15" i="1"/>
  <c r="H15" i="1"/>
  <c r="AC8" i="1"/>
  <c r="AD14" i="1" l="1"/>
  <c r="AB15" i="1"/>
  <c r="AD15" i="1" s="1"/>
  <c r="I15" i="1"/>
  <c r="AA15" i="1"/>
  <c r="AC15" i="1" l="1"/>
</calcChain>
</file>

<file path=xl/sharedStrings.xml><?xml version="1.0" encoding="utf-8"?>
<sst xmlns="http://schemas.openxmlformats.org/spreadsheetml/2006/main" count="38" uniqueCount="23">
  <si>
    <t>TOTAL</t>
  </si>
  <si>
    <t>Jul 22</t>
  </si>
  <si>
    <t>Budget</t>
  </si>
  <si>
    <t>$ Over Budget</t>
  </si>
  <si>
    <t>% of Budget</t>
  </si>
  <si>
    <t>Aug 22</t>
  </si>
  <si>
    <t>Sep 22</t>
  </si>
  <si>
    <t>Oct 22</t>
  </si>
  <si>
    <t>Nov 22</t>
  </si>
  <si>
    <t>Jul - Nov 22</t>
  </si>
  <si>
    <t>Ordinary Income/Expense</t>
  </si>
  <si>
    <t>Income</t>
  </si>
  <si>
    <t>34.0000 · Charges for Services</t>
  </si>
  <si>
    <t>36.0000 · Investment Income</t>
  </si>
  <si>
    <t>Total Income</t>
  </si>
  <si>
    <t>Gross Profit</t>
  </si>
  <si>
    <t>Expense</t>
  </si>
  <si>
    <t>51. · Water Supply</t>
  </si>
  <si>
    <t>61 · Sewer Department</t>
  </si>
  <si>
    <t>71 · Sanitation Department</t>
  </si>
  <si>
    <t>Total Expense</t>
  </si>
  <si>
    <t>Net Ordinary Income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</si>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</sst>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#%;\-#,##0.0#%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/>
    <xf numFmtId="49" fontId="0" fillId="0" borderId="0" xfId="0" applyNumberFormat="1" applyBorder="1" applyAlignment="1">
      <alignment horizontal="centerContinuous"/>
    </xf>
    <xf numFmtId="49" fontId="1" fillId="0" borderId="0" xfId="0" applyNumberFormat="1" applyFont="1" applyBorder="1" applyAlignment="1">
      <alignment horizontal="centerContinuous"/>
    </xf>
    <xf numFmtId="164" fontId="2" fillId="0" borderId="0" xfId="0" applyNumberFormat="1" applyFont="1"/>
    <xf numFmtId="165" fontId="2" fillId="0" borderId="0" xfId="0" applyNumberFormat="1" applyFont="1"/>
    <xf numFmtId="164" fontId="2" fillId="0" borderId="0" xfId="0" applyNumberFormat="1" applyFont="1" applyBorder="1"/>
    <xf numFmtId="165" fontId="2" fillId="0" borderId="0" xfId="0" applyNumberFormat="1" applyFont="1" applyBorder="1"/>
    <xf numFmtId="164" fontId="2" fillId="0" borderId="2" xfId="0" applyNumberFormat="1" applyFont="1" applyBorder="1"/>
    <xf numFmtId="165" fontId="2" fillId="0" borderId="2" xfId="0" applyNumberFormat="1" applyFont="1" applyBorder="1"/>
    <xf numFmtId="164" fontId="2" fillId="0" borderId="3" xfId="0" applyNumberFormat="1" applyFont="1" applyBorder="1"/>
    <xf numFmtId="165" fontId="2" fillId="0" borderId="3" xfId="0" applyNumberFormat="1" applyFont="1" applyBorder="1"/>
    <xf numFmtId="164" fontId="1" fillId="0" borderId="4" xfId="0" applyNumberFormat="1" applyFont="1" applyBorder="1"/>
    <xf numFmtId="165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91440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44F575B0-FA6E-253D-549A-A70B6A4FB9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91440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D7A94486-EE85-A305-A729-1DC792F75C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501BF-2122-4638-9E33-783CE01350CA}">
  <sheetPr codeName="Sheet1"/>
  <dimension ref="A1:AD16"/>
  <sheetViews>
    <sheetView tabSelected="1" view="pageBreakPreview" zoomScale="60" zoomScaleNormal="100" workbookViewId="0">
      <pane xSplit="5" ySplit="2" topLeftCell="F3" activePane="bottomRight" state="frozenSplit"/>
      <selection pane="topRight" activeCell="F1" sqref="F1"/>
      <selection pane="bottomLeft" activeCell="A3" sqref="A3"/>
      <selection pane="bottomRight" activeCell="Z1" sqref="Z1:Z1048576"/>
    </sheetView>
  </sheetViews>
  <sheetFormatPr defaultRowHeight="14.4" x14ac:dyDescent="0.3"/>
  <cols>
    <col min="1" max="4" width="3" style="18" customWidth="1"/>
    <col min="5" max="5" width="22.109375" style="18" customWidth="1"/>
    <col min="6" max="7" width="7.109375" style="19" hidden="1" customWidth="1"/>
    <col min="8" max="8" width="10.77734375" style="19" hidden="1" customWidth="1"/>
    <col min="9" max="9" width="9.109375" style="19" hidden="1" customWidth="1"/>
    <col min="10" max="11" width="7.109375" style="19" hidden="1" customWidth="1"/>
    <col min="12" max="12" width="10.77734375" style="19" hidden="1" customWidth="1"/>
    <col min="13" max="13" width="9.109375" style="19" hidden="1" customWidth="1"/>
    <col min="14" max="15" width="7.109375" style="19" hidden="1" customWidth="1"/>
    <col min="16" max="16" width="10.77734375" style="19" hidden="1" customWidth="1"/>
    <col min="17" max="17" width="9.109375" style="19" hidden="1" customWidth="1"/>
    <col min="18" max="19" width="7.109375" style="19" hidden="1" customWidth="1"/>
    <col min="20" max="20" width="10.77734375" style="19" hidden="1" customWidth="1"/>
    <col min="21" max="21" width="9.109375" style="19" hidden="1" customWidth="1"/>
    <col min="22" max="23" width="7.109375" style="19" bestFit="1" customWidth="1"/>
    <col min="24" max="24" width="10.77734375" style="19" bestFit="1" customWidth="1"/>
    <col min="25" max="25" width="9.109375" style="19" bestFit="1" customWidth="1"/>
    <col min="26" max="26" width="9.109375" style="19" customWidth="1"/>
    <col min="27" max="27" width="8.88671875" style="19" bestFit="1" customWidth="1"/>
    <col min="28" max="28" width="7.88671875" style="19" bestFit="1" customWidth="1"/>
    <col min="29" max="29" width="10.77734375" style="19" bestFit="1" customWidth="1"/>
    <col min="30" max="30" width="9.109375" style="19" bestFit="1" customWidth="1"/>
  </cols>
  <sheetData>
    <row r="1" spans="1:30" ht="15" thickBot="1" x14ac:dyDescent="0.35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 t="s">
        <v>0</v>
      </c>
      <c r="AB1" s="2"/>
      <c r="AC1" s="2"/>
      <c r="AD1" s="2"/>
    </row>
    <row r="2" spans="1:30" s="17" customFormat="1" ht="15.6" thickTop="1" thickBot="1" x14ac:dyDescent="0.35">
      <c r="A2" s="15"/>
      <c r="B2" s="15"/>
      <c r="C2" s="15"/>
      <c r="D2" s="15"/>
      <c r="E2" s="15"/>
      <c r="F2" s="16" t="s">
        <v>1</v>
      </c>
      <c r="G2" s="16" t="s">
        <v>2</v>
      </c>
      <c r="H2" s="16" t="s">
        <v>3</v>
      </c>
      <c r="I2" s="16" t="s">
        <v>4</v>
      </c>
      <c r="J2" s="16" t="s">
        <v>5</v>
      </c>
      <c r="K2" s="16" t="s">
        <v>2</v>
      </c>
      <c r="L2" s="16" t="s">
        <v>3</v>
      </c>
      <c r="M2" s="16" t="s">
        <v>4</v>
      </c>
      <c r="N2" s="16" t="s">
        <v>6</v>
      </c>
      <c r="O2" s="16" t="s">
        <v>2</v>
      </c>
      <c r="P2" s="16" t="s">
        <v>3</v>
      </c>
      <c r="Q2" s="16" t="s">
        <v>4</v>
      </c>
      <c r="R2" s="16" t="s">
        <v>7</v>
      </c>
      <c r="S2" s="16" t="s">
        <v>2</v>
      </c>
      <c r="T2" s="16" t="s">
        <v>3</v>
      </c>
      <c r="U2" s="16" t="s">
        <v>4</v>
      </c>
      <c r="V2" s="16" t="s">
        <v>8</v>
      </c>
      <c r="W2" s="16" t="s">
        <v>2</v>
      </c>
      <c r="X2" s="16" t="s">
        <v>3</v>
      </c>
      <c r="Y2" s="16" t="s">
        <v>4</v>
      </c>
      <c r="Z2" s="16"/>
      <c r="AA2" s="16" t="s">
        <v>9</v>
      </c>
      <c r="AB2" s="16" t="s">
        <v>2</v>
      </c>
      <c r="AC2" s="16" t="s">
        <v>3</v>
      </c>
      <c r="AD2" s="16" t="s">
        <v>4</v>
      </c>
    </row>
    <row r="3" spans="1:30" ht="15" thickTop="1" x14ac:dyDescent="0.3">
      <c r="A3" s="1"/>
      <c r="B3" s="1" t="s">
        <v>10</v>
      </c>
      <c r="C3" s="1"/>
      <c r="D3" s="1"/>
      <c r="E3" s="1"/>
      <c r="F3" s="4"/>
      <c r="G3" s="4"/>
      <c r="H3" s="4"/>
      <c r="I3" s="5"/>
      <c r="J3" s="4"/>
      <c r="K3" s="4"/>
      <c r="L3" s="4"/>
      <c r="M3" s="5"/>
      <c r="N3" s="4"/>
      <c r="O3" s="4"/>
      <c r="P3" s="4"/>
      <c r="Q3" s="5"/>
      <c r="R3" s="4"/>
      <c r="S3" s="4"/>
      <c r="T3" s="4"/>
      <c r="U3" s="5"/>
      <c r="V3" s="4"/>
      <c r="W3" s="4"/>
      <c r="X3" s="4"/>
      <c r="Y3" s="5"/>
      <c r="Z3" s="5"/>
      <c r="AA3" s="4"/>
      <c r="AB3" s="4"/>
      <c r="AC3" s="4"/>
      <c r="AD3" s="5"/>
    </row>
    <row r="4" spans="1:30" x14ac:dyDescent="0.3">
      <c r="A4" s="1"/>
      <c r="B4" s="1"/>
      <c r="C4" s="1"/>
      <c r="D4" s="1" t="s">
        <v>11</v>
      </c>
      <c r="E4" s="1"/>
      <c r="F4" s="4"/>
      <c r="G4" s="4"/>
      <c r="H4" s="4"/>
      <c r="I4" s="5"/>
      <c r="J4" s="4"/>
      <c r="K4" s="4"/>
      <c r="L4" s="4"/>
      <c r="M4" s="5"/>
      <c r="N4" s="4"/>
      <c r="O4" s="4"/>
      <c r="P4" s="4"/>
      <c r="Q4" s="5"/>
      <c r="R4" s="4"/>
      <c r="S4" s="4"/>
      <c r="T4" s="4"/>
      <c r="U4" s="5"/>
      <c r="V4" s="4"/>
      <c r="W4" s="4"/>
      <c r="X4" s="4"/>
      <c r="Y4" s="5"/>
      <c r="Z4" s="5"/>
      <c r="AA4" s="4"/>
      <c r="AB4" s="4"/>
      <c r="AC4" s="4"/>
      <c r="AD4" s="5"/>
    </row>
    <row r="5" spans="1:30" x14ac:dyDescent="0.3">
      <c r="A5" s="1"/>
      <c r="B5" s="1"/>
      <c r="C5" s="1"/>
      <c r="D5" s="1"/>
      <c r="E5" s="1" t="s">
        <v>12</v>
      </c>
      <c r="F5" s="4">
        <v>27409.040000000001</v>
      </c>
      <c r="G5" s="4">
        <v>23050.63</v>
      </c>
      <c r="H5" s="4">
        <f>ROUND((F5-G5),5)</f>
        <v>4358.41</v>
      </c>
      <c r="I5" s="5">
        <f>ROUND(IF(G5=0, IF(F5=0, 0, 1), F5/G5),5)</f>
        <v>1.1890799999999999</v>
      </c>
      <c r="J5" s="4">
        <v>33473.980000000003</v>
      </c>
      <c r="K5" s="4">
        <v>23050.67</v>
      </c>
      <c r="L5" s="4">
        <f>ROUND((J5-K5),5)</f>
        <v>10423.31</v>
      </c>
      <c r="M5" s="5">
        <f>ROUND(IF(K5=0, IF(J5=0, 0, 1), J5/K5),5)</f>
        <v>1.4521900000000001</v>
      </c>
      <c r="N5" s="4">
        <v>31308.38</v>
      </c>
      <c r="O5" s="4">
        <v>23050.67</v>
      </c>
      <c r="P5" s="4">
        <f>ROUND((N5-O5),5)</f>
        <v>8257.7099999999991</v>
      </c>
      <c r="Q5" s="5">
        <f>ROUND(IF(O5=0, IF(N5=0, 0, 1), N5/O5),5)</f>
        <v>1.3582399999999999</v>
      </c>
      <c r="R5" s="4">
        <v>24845.89</v>
      </c>
      <c r="S5" s="4">
        <v>23050.67</v>
      </c>
      <c r="T5" s="4">
        <f>ROUND((R5-S5),5)</f>
        <v>1795.22</v>
      </c>
      <c r="U5" s="5">
        <f>ROUND(IF(S5=0, IF(R5=0, 0, 1), R5/S5),5)</f>
        <v>1.0778799999999999</v>
      </c>
      <c r="V5" s="4">
        <v>25794.93</v>
      </c>
      <c r="W5" s="4">
        <v>23050.67</v>
      </c>
      <c r="X5" s="4">
        <f>ROUND((V5-W5),5)</f>
        <v>2744.26</v>
      </c>
      <c r="Y5" s="5">
        <f>ROUND(IF(W5=0, IF(V5=0, 0, 1), V5/W5),5)</f>
        <v>1.1190500000000001</v>
      </c>
      <c r="Z5" s="5"/>
      <c r="AA5" s="4">
        <f>ROUND(F5+J5+N5+R5+V5,5)</f>
        <v>142832.22</v>
      </c>
      <c r="AB5" s="4">
        <f>ROUND(G5+K5+O5+S5+W5,5)</f>
        <v>115253.31</v>
      </c>
      <c r="AC5" s="4">
        <f>ROUND((AA5-AB5),5)</f>
        <v>27578.91</v>
      </c>
      <c r="AD5" s="5">
        <f>ROUND(IF(AB5=0, IF(AA5=0, 0, 1), AA5/AB5),5)</f>
        <v>1.23929</v>
      </c>
    </row>
    <row r="6" spans="1:30" ht="15" thickBot="1" x14ac:dyDescent="0.35">
      <c r="A6" s="1"/>
      <c r="B6" s="1"/>
      <c r="C6" s="1"/>
      <c r="D6" s="1"/>
      <c r="E6" s="1" t="s">
        <v>13</v>
      </c>
      <c r="F6" s="6">
        <v>3.33</v>
      </c>
      <c r="G6" s="6">
        <v>0</v>
      </c>
      <c r="H6" s="6">
        <f>ROUND((F6-G6),5)</f>
        <v>3.33</v>
      </c>
      <c r="I6" s="7">
        <f>ROUND(IF(G6=0, IF(F6=0, 0, 1), F6/G6),5)</f>
        <v>1</v>
      </c>
      <c r="J6" s="6">
        <v>3.46</v>
      </c>
      <c r="K6" s="6">
        <v>0</v>
      </c>
      <c r="L6" s="6">
        <f>ROUND((J6-K6),5)</f>
        <v>3.46</v>
      </c>
      <c r="M6" s="7">
        <f>ROUND(IF(K6=0, IF(J6=0, 0, 1), J6/K6),5)</f>
        <v>1</v>
      </c>
      <c r="N6" s="6">
        <v>3.3</v>
      </c>
      <c r="O6" s="6">
        <v>0</v>
      </c>
      <c r="P6" s="6">
        <f>ROUND((N6-O6),5)</f>
        <v>3.3</v>
      </c>
      <c r="Q6" s="7">
        <f>ROUND(IF(O6=0, IF(N6=0, 0, 1), N6/O6),5)</f>
        <v>1</v>
      </c>
      <c r="R6" s="6">
        <v>1.66</v>
      </c>
      <c r="S6" s="6">
        <v>0</v>
      </c>
      <c r="T6" s="6">
        <f>ROUND((R6-S6),5)</f>
        <v>1.66</v>
      </c>
      <c r="U6" s="7">
        <f>ROUND(IF(S6=0, IF(R6=0, 0, 1), R6/S6),5)</f>
        <v>1</v>
      </c>
      <c r="V6" s="6">
        <v>1.6</v>
      </c>
      <c r="W6" s="6">
        <v>0</v>
      </c>
      <c r="X6" s="6">
        <f>ROUND((V6-W6),5)</f>
        <v>1.6</v>
      </c>
      <c r="Y6" s="7">
        <f>ROUND(IF(W6=0, IF(V6=0, 0, 1), V6/W6),5)</f>
        <v>1</v>
      </c>
      <c r="Z6" s="7"/>
      <c r="AA6" s="6">
        <f>ROUND(F6+J6+N6+R6+V6,5)</f>
        <v>13.35</v>
      </c>
      <c r="AB6" s="6">
        <f>ROUND(G6+K6+O6+S6+W6,5)</f>
        <v>0</v>
      </c>
      <c r="AC6" s="6">
        <f>ROUND((AA6-AB6),5)</f>
        <v>13.35</v>
      </c>
      <c r="AD6" s="7">
        <f>ROUND(IF(AB6=0, IF(AA6=0, 0, 1), AA6/AB6),5)</f>
        <v>1</v>
      </c>
    </row>
    <row r="7" spans="1:30" ht="15" thickBot="1" x14ac:dyDescent="0.35">
      <c r="A7" s="1"/>
      <c r="B7" s="1"/>
      <c r="C7" s="1"/>
      <c r="D7" s="1" t="s">
        <v>14</v>
      </c>
      <c r="E7" s="1"/>
      <c r="F7" s="8">
        <f>ROUND(SUM(F4:F6),5)</f>
        <v>27412.37</v>
      </c>
      <c r="G7" s="8">
        <f>ROUND(SUM(G4:G6),5)</f>
        <v>23050.63</v>
      </c>
      <c r="H7" s="8">
        <f>ROUND((F7-G7),5)</f>
        <v>4361.74</v>
      </c>
      <c r="I7" s="9">
        <f>ROUND(IF(G7=0, IF(F7=0, 0, 1), F7/G7),5)</f>
        <v>1.1892199999999999</v>
      </c>
      <c r="J7" s="8">
        <f>ROUND(SUM(J4:J6),5)</f>
        <v>33477.440000000002</v>
      </c>
      <c r="K7" s="8">
        <f>ROUND(SUM(K4:K6),5)</f>
        <v>23050.67</v>
      </c>
      <c r="L7" s="8">
        <f>ROUND((J7-K7),5)</f>
        <v>10426.77</v>
      </c>
      <c r="M7" s="9">
        <f>ROUND(IF(K7=0, IF(J7=0, 0, 1), J7/K7),5)</f>
        <v>1.45234</v>
      </c>
      <c r="N7" s="8">
        <f>ROUND(SUM(N4:N6),5)</f>
        <v>31311.68</v>
      </c>
      <c r="O7" s="8">
        <f>ROUND(SUM(O4:O6),5)</f>
        <v>23050.67</v>
      </c>
      <c r="P7" s="8">
        <f>ROUND((N7-O7),5)</f>
        <v>8261.01</v>
      </c>
      <c r="Q7" s="9">
        <f>ROUND(IF(O7=0, IF(N7=0, 0, 1), N7/O7),5)</f>
        <v>1.3583799999999999</v>
      </c>
      <c r="R7" s="8">
        <f>ROUND(SUM(R4:R6),5)</f>
        <v>24847.55</v>
      </c>
      <c r="S7" s="8">
        <f>ROUND(SUM(S4:S6),5)</f>
        <v>23050.67</v>
      </c>
      <c r="T7" s="8">
        <f>ROUND((R7-S7),5)</f>
        <v>1796.88</v>
      </c>
      <c r="U7" s="9">
        <f>ROUND(IF(S7=0, IF(R7=0, 0, 1), R7/S7),5)</f>
        <v>1.07795</v>
      </c>
      <c r="V7" s="8">
        <f>ROUND(SUM(V4:V6),5)</f>
        <v>25796.53</v>
      </c>
      <c r="W7" s="8">
        <f>ROUND(SUM(W4:W6),5)</f>
        <v>23050.67</v>
      </c>
      <c r="X7" s="8">
        <f>ROUND((V7-W7),5)</f>
        <v>2745.86</v>
      </c>
      <c r="Y7" s="9">
        <f>ROUND(IF(W7=0, IF(V7=0, 0, 1), V7/W7),5)</f>
        <v>1.1191199999999999</v>
      </c>
      <c r="Z7" s="9"/>
      <c r="AA7" s="8">
        <f>ROUND(F7+J7+N7+R7+V7,5)</f>
        <v>142845.57</v>
      </c>
      <c r="AB7" s="8">
        <f>ROUND(G7+K7+O7+S7+W7,5)</f>
        <v>115253.31</v>
      </c>
      <c r="AC7" s="8">
        <f>ROUND((AA7-AB7),5)</f>
        <v>27592.26</v>
      </c>
      <c r="AD7" s="9">
        <f>ROUND(IF(AB7=0, IF(AA7=0, 0, 1), AA7/AB7),5)</f>
        <v>1.2394099999999999</v>
      </c>
    </row>
    <row r="8" spans="1:30" x14ac:dyDescent="0.3">
      <c r="A8" s="1"/>
      <c r="B8" s="1"/>
      <c r="C8" s="1" t="s">
        <v>15</v>
      </c>
      <c r="D8" s="1"/>
      <c r="E8" s="1"/>
      <c r="F8" s="4">
        <f>F7</f>
        <v>27412.37</v>
      </c>
      <c r="G8" s="4">
        <f>G7</f>
        <v>23050.63</v>
      </c>
      <c r="H8" s="4">
        <f>ROUND((F8-G8),5)</f>
        <v>4361.74</v>
      </c>
      <c r="I8" s="5">
        <f>ROUND(IF(G8=0, IF(F8=0, 0, 1), F8/G8),5)</f>
        <v>1.1892199999999999</v>
      </c>
      <c r="J8" s="4">
        <f>J7</f>
        <v>33477.440000000002</v>
      </c>
      <c r="K8" s="4">
        <f>K7</f>
        <v>23050.67</v>
      </c>
      <c r="L8" s="4">
        <f>ROUND((J8-K8),5)</f>
        <v>10426.77</v>
      </c>
      <c r="M8" s="5">
        <f>ROUND(IF(K8=0, IF(J8=0, 0, 1), J8/K8),5)</f>
        <v>1.45234</v>
      </c>
      <c r="N8" s="4">
        <f>N7</f>
        <v>31311.68</v>
      </c>
      <c r="O8" s="4">
        <f>O7</f>
        <v>23050.67</v>
      </c>
      <c r="P8" s="4">
        <f>ROUND((N8-O8),5)</f>
        <v>8261.01</v>
      </c>
      <c r="Q8" s="5">
        <f>ROUND(IF(O8=0, IF(N8=0, 0, 1), N8/O8),5)</f>
        <v>1.3583799999999999</v>
      </c>
      <c r="R8" s="4">
        <f>R7</f>
        <v>24847.55</v>
      </c>
      <c r="S8" s="4">
        <f>S7</f>
        <v>23050.67</v>
      </c>
      <c r="T8" s="4">
        <f>ROUND((R8-S8),5)</f>
        <v>1796.88</v>
      </c>
      <c r="U8" s="5">
        <f>ROUND(IF(S8=0, IF(R8=0, 0, 1), R8/S8),5)</f>
        <v>1.07795</v>
      </c>
      <c r="V8" s="4">
        <f>V7</f>
        <v>25796.53</v>
      </c>
      <c r="W8" s="4">
        <f>W7</f>
        <v>23050.67</v>
      </c>
      <c r="X8" s="4">
        <f>ROUND((V8-W8),5)</f>
        <v>2745.86</v>
      </c>
      <c r="Y8" s="5">
        <f>ROUND(IF(W8=0, IF(V8=0, 0, 1), V8/W8),5)</f>
        <v>1.1191199999999999</v>
      </c>
      <c r="Z8" s="5"/>
      <c r="AA8" s="4">
        <f>ROUND(F8+J8+N8+R8+V8,5)</f>
        <v>142845.57</v>
      </c>
      <c r="AB8" s="4">
        <f>ROUND(G8+K8+O8+S8+W8,5)</f>
        <v>115253.31</v>
      </c>
      <c r="AC8" s="4">
        <f>ROUND((AA8-AB8),5)</f>
        <v>27592.26</v>
      </c>
      <c r="AD8" s="5">
        <f>ROUND(IF(AB8=0, IF(AA8=0, 0, 1), AA8/AB8),5)</f>
        <v>1.2394099999999999</v>
      </c>
    </row>
    <row r="9" spans="1:30" x14ac:dyDescent="0.3">
      <c r="A9" s="1"/>
      <c r="B9" s="1"/>
      <c r="C9" s="1"/>
      <c r="D9" s="1" t="s">
        <v>16</v>
      </c>
      <c r="E9" s="1"/>
      <c r="F9" s="4"/>
      <c r="G9" s="4"/>
      <c r="H9" s="4"/>
      <c r="I9" s="5"/>
      <c r="J9" s="4"/>
      <c r="K9" s="4"/>
      <c r="L9" s="4"/>
      <c r="M9" s="5"/>
      <c r="N9" s="4"/>
      <c r="O9" s="4"/>
      <c r="P9" s="4"/>
      <c r="Q9" s="5"/>
      <c r="R9" s="4"/>
      <c r="S9" s="4"/>
      <c r="T9" s="4"/>
      <c r="U9" s="5"/>
      <c r="V9" s="4"/>
      <c r="W9" s="4"/>
      <c r="X9" s="4"/>
      <c r="Y9" s="5"/>
      <c r="Z9" s="5"/>
      <c r="AA9" s="4"/>
      <c r="AB9" s="4"/>
      <c r="AC9" s="4"/>
      <c r="AD9" s="5"/>
    </row>
    <row r="10" spans="1:30" x14ac:dyDescent="0.3">
      <c r="A10" s="1"/>
      <c r="B10" s="1"/>
      <c r="C10" s="1"/>
      <c r="D10" s="1"/>
      <c r="E10" s="1" t="s">
        <v>17</v>
      </c>
      <c r="F10" s="4">
        <v>13333.52</v>
      </c>
      <c r="G10" s="4">
        <v>17054.240000000002</v>
      </c>
      <c r="H10" s="4">
        <f>ROUND((F10-G10),5)</f>
        <v>-3720.72</v>
      </c>
      <c r="I10" s="5">
        <f>ROUND(IF(G10=0, IF(F10=0, 0, 1), F10/G10),5)</f>
        <v>0.78183000000000002</v>
      </c>
      <c r="J10" s="4">
        <v>29799.68</v>
      </c>
      <c r="K10" s="4">
        <v>15901.16</v>
      </c>
      <c r="L10" s="4">
        <f>ROUND((J10-K10),5)</f>
        <v>13898.52</v>
      </c>
      <c r="M10" s="5">
        <f>ROUND(IF(K10=0, IF(J10=0, 0, 1), J10/K10),5)</f>
        <v>1.8740600000000001</v>
      </c>
      <c r="N10" s="4">
        <v>13849.58</v>
      </c>
      <c r="O10" s="4">
        <v>15721.16</v>
      </c>
      <c r="P10" s="4">
        <f>ROUND((N10-O10),5)</f>
        <v>-1871.58</v>
      </c>
      <c r="Q10" s="5">
        <f>ROUND(IF(O10=0, IF(N10=0, 0, 1), N10/O10),5)</f>
        <v>0.88095000000000001</v>
      </c>
      <c r="R10" s="4">
        <v>22015.73</v>
      </c>
      <c r="S10" s="4">
        <v>15913.16</v>
      </c>
      <c r="T10" s="4">
        <f>ROUND((R10-S10),5)</f>
        <v>6102.57</v>
      </c>
      <c r="U10" s="5">
        <f>ROUND(IF(S10=0, IF(R10=0, 0, 1), R10/S10),5)</f>
        <v>1.3834900000000001</v>
      </c>
      <c r="V10" s="4">
        <v>14305.51</v>
      </c>
      <c r="W10" s="4">
        <v>15721.16</v>
      </c>
      <c r="X10" s="4">
        <f>ROUND((V10-W10),5)</f>
        <v>-1415.65</v>
      </c>
      <c r="Y10" s="5">
        <f>ROUND(IF(W10=0, IF(V10=0, 0, 1), V10/W10),5)</f>
        <v>0.90995000000000004</v>
      </c>
      <c r="Z10" s="5"/>
      <c r="AA10" s="4">
        <f>ROUND(F10+J10+N10+R10+V10,5)</f>
        <v>93304.02</v>
      </c>
      <c r="AB10" s="4">
        <f>ROUND(G10+K10+O10+S10+W10,5)</f>
        <v>80310.880000000005</v>
      </c>
      <c r="AC10" s="4">
        <f>ROUND((AA10-AB10),5)</f>
        <v>12993.14</v>
      </c>
      <c r="AD10" s="5">
        <f>ROUND(IF(AB10=0, IF(AA10=0, 0, 1), AA10/AB10),5)</f>
        <v>1.1617900000000001</v>
      </c>
    </row>
    <row r="11" spans="1:30" x14ac:dyDescent="0.3">
      <c r="A11" s="1"/>
      <c r="B11" s="1"/>
      <c r="C11" s="1"/>
      <c r="D11" s="1"/>
      <c r="E11" s="1" t="s">
        <v>18</v>
      </c>
      <c r="F11" s="4">
        <v>2383.6999999999998</v>
      </c>
      <c r="G11" s="4">
        <v>1760.5</v>
      </c>
      <c r="H11" s="4">
        <f>ROUND((F11-G11),5)</f>
        <v>623.20000000000005</v>
      </c>
      <c r="I11" s="5">
        <f>ROUND(IF(G11=0, IF(F11=0, 0, 1), F11/G11),5)</f>
        <v>1.35399</v>
      </c>
      <c r="J11" s="4">
        <v>2893.75</v>
      </c>
      <c r="K11" s="4">
        <v>1760.5</v>
      </c>
      <c r="L11" s="4">
        <f>ROUND((J11-K11),5)</f>
        <v>1133.25</v>
      </c>
      <c r="M11" s="5">
        <f>ROUND(IF(K11=0, IF(J11=0, 0, 1), J11/K11),5)</f>
        <v>1.64371</v>
      </c>
      <c r="N11" s="4">
        <v>7902</v>
      </c>
      <c r="O11" s="4">
        <v>1760.5</v>
      </c>
      <c r="P11" s="4">
        <f>ROUND((N11-O11),5)</f>
        <v>6141.5</v>
      </c>
      <c r="Q11" s="5">
        <f>ROUND(IF(O11=0, IF(N11=0, 0, 1), N11/O11),5)</f>
        <v>4.4885000000000002</v>
      </c>
      <c r="R11" s="4">
        <v>1781.64</v>
      </c>
      <c r="S11" s="4">
        <v>1760.5</v>
      </c>
      <c r="T11" s="4">
        <f>ROUND((R11-S11),5)</f>
        <v>21.14</v>
      </c>
      <c r="U11" s="5">
        <f>ROUND(IF(S11=0, IF(R11=0, 0, 1), R11/S11),5)</f>
        <v>1.0120100000000001</v>
      </c>
      <c r="V11" s="4">
        <v>1123.9100000000001</v>
      </c>
      <c r="W11" s="4">
        <v>1760.5</v>
      </c>
      <c r="X11" s="4">
        <f>ROUND((V11-W11),5)</f>
        <v>-636.59</v>
      </c>
      <c r="Y11" s="5">
        <f>ROUND(IF(W11=0, IF(V11=0, 0, 1), V11/W11),5)</f>
        <v>0.63839999999999997</v>
      </c>
      <c r="Z11" s="5"/>
      <c r="AA11" s="4">
        <f>ROUND(F11+J11+N11+R11+V11,5)</f>
        <v>16085</v>
      </c>
      <c r="AB11" s="4">
        <f>ROUND(G11+K11+O11+S11+W11,5)</f>
        <v>8802.5</v>
      </c>
      <c r="AC11" s="4">
        <f>ROUND((AA11-AB11),5)</f>
        <v>7282.5</v>
      </c>
      <c r="AD11" s="5">
        <f>ROUND(IF(AB11=0, IF(AA11=0, 0, 1), AA11/AB11),5)</f>
        <v>1.8273200000000001</v>
      </c>
    </row>
    <row r="12" spans="1:30" ht="15" thickBot="1" x14ac:dyDescent="0.35">
      <c r="A12" s="1"/>
      <c r="B12" s="1"/>
      <c r="C12" s="1"/>
      <c r="D12" s="1"/>
      <c r="E12" s="1" t="s">
        <v>19</v>
      </c>
      <c r="F12" s="6">
        <v>4141.1499999999996</v>
      </c>
      <c r="G12" s="6">
        <v>6895.63</v>
      </c>
      <c r="H12" s="6">
        <f>ROUND((F12-G12),5)</f>
        <v>-2754.48</v>
      </c>
      <c r="I12" s="7">
        <f>ROUND(IF(G12=0, IF(F12=0, 0, 1), F12/G12),5)</f>
        <v>0.60055000000000003</v>
      </c>
      <c r="J12" s="6">
        <v>7073.77</v>
      </c>
      <c r="K12" s="6">
        <v>6895.67</v>
      </c>
      <c r="L12" s="6">
        <f>ROUND((J12-K12),5)</f>
        <v>178.1</v>
      </c>
      <c r="M12" s="7">
        <f>ROUND(IF(K12=0, IF(J12=0, 0, 1), J12/K12),5)</f>
        <v>1.02583</v>
      </c>
      <c r="N12" s="6">
        <v>7122.1</v>
      </c>
      <c r="O12" s="6">
        <v>6895.67</v>
      </c>
      <c r="P12" s="6">
        <f>ROUND((N12-O12),5)</f>
        <v>226.43</v>
      </c>
      <c r="Q12" s="7">
        <f>ROUND(IF(O12=0, IF(N12=0, 0, 1), N12/O12),5)</f>
        <v>1.03284</v>
      </c>
      <c r="R12" s="6">
        <v>7129.11</v>
      </c>
      <c r="S12" s="6">
        <v>6895.67</v>
      </c>
      <c r="T12" s="6">
        <f>ROUND((R12-S12),5)</f>
        <v>233.44</v>
      </c>
      <c r="U12" s="7">
        <f>ROUND(IF(S12=0, IF(R12=0, 0, 1), R12/S12),5)</f>
        <v>1.0338499999999999</v>
      </c>
      <c r="V12" s="6">
        <v>7146.33</v>
      </c>
      <c r="W12" s="6">
        <v>6895.67</v>
      </c>
      <c r="X12" s="6">
        <f>ROUND((V12-W12),5)</f>
        <v>250.66</v>
      </c>
      <c r="Y12" s="7">
        <f>ROUND(IF(W12=0, IF(V12=0, 0, 1), V12/W12),5)</f>
        <v>1.0363500000000001</v>
      </c>
      <c r="Z12" s="7"/>
      <c r="AA12" s="6">
        <f>ROUND(F12+J12+N12+R12+V12,5)</f>
        <v>32612.46</v>
      </c>
      <c r="AB12" s="6">
        <f>ROUND(G12+K12+O12+S12+W12,5)</f>
        <v>34478.31</v>
      </c>
      <c r="AC12" s="6">
        <f>ROUND((AA12-AB12),5)</f>
        <v>-1865.85</v>
      </c>
      <c r="AD12" s="7">
        <f>ROUND(IF(AB12=0, IF(AA12=0, 0, 1), AA12/AB12),5)</f>
        <v>0.94588000000000005</v>
      </c>
    </row>
    <row r="13" spans="1:30" ht="15" thickBot="1" x14ac:dyDescent="0.35">
      <c r="A13" s="1"/>
      <c r="B13" s="1"/>
      <c r="C13" s="1"/>
      <c r="D13" s="1" t="s">
        <v>20</v>
      </c>
      <c r="E13" s="1"/>
      <c r="F13" s="10">
        <f>ROUND(SUM(F9:F12),5)</f>
        <v>19858.37</v>
      </c>
      <c r="G13" s="10">
        <f>ROUND(SUM(G9:G12),5)</f>
        <v>25710.37</v>
      </c>
      <c r="H13" s="10">
        <f>ROUND((F13-G13),5)</f>
        <v>-5852</v>
      </c>
      <c r="I13" s="11">
        <f>ROUND(IF(G13=0, IF(F13=0, 0, 1), F13/G13),5)</f>
        <v>0.77239000000000002</v>
      </c>
      <c r="J13" s="10">
        <f>ROUND(SUM(J9:J12),5)</f>
        <v>39767.199999999997</v>
      </c>
      <c r="K13" s="10">
        <f>ROUND(SUM(K9:K12),5)</f>
        <v>24557.33</v>
      </c>
      <c r="L13" s="10">
        <f>ROUND((J13-K13),5)</f>
        <v>15209.87</v>
      </c>
      <c r="M13" s="11">
        <f>ROUND(IF(K13=0, IF(J13=0, 0, 1), J13/K13),5)</f>
        <v>1.6193599999999999</v>
      </c>
      <c r="N13" s="10">
        <f>ROUND(SUM(N9:N12),5)</f>
        <v>28873.68</v>
      </c>
      <c r="O13" s="10">
        <f>ROUND(SUM(O9:O12),5)</f>
        <v>24377.33</v>
      </c>
      <c r="P13" s="10">
        <f>ROUND((N13-O13),5)</f>
        <v>4496.3500000000004</v>
      </c>
      <c r="Q13" s="11">
        <f>ROUND(IF(O13=0, IF(N13=0, 0, 1), N13/O13),5)</f>
        <v>1.18445</v>
      </c>
      <c r="R13" s="10">
        <f>ROUND(SUM(R9:R12),5)</f>
        <v>30926.48</v>
      </c>
      <c r="S13" s="10">
        <f>ROUND(SUM(S9:S12),5)</f>
        <v>24569.33</v>
      </c>
      <c r="T13" s="10">
        <f>ROUND((R13-S13),5)</f>
        <v>6357.15</v>
      </c>
      <c r="U13" s="11">
        <f>ROUND(IF(S13=0, IF(R13=0, 0, 1), R13/S13),5)</f>
        <v>1.25874</v>
      </c>
      <c r="V13" s="10">
        <f>ROUND(SUM(V9:V12),5)</f>
        <v>22575.75</v>
      </c>
      <c r="W13" s="10">
        <f>ROUND(SUM(W9:W12),5)</f>
        <v>24377.33</v>
      </c>
      <c r="X13" s="10">
        <f>ROUND((V13-W13),5)</f>
        <v>-1801.58</v>
      </c>
      <c r="Y13" s="11">
        <f>ROUND(IF(W13=0, IF(V13=0, 0, 1), V13/W13),5)</f>
        <v>0.92610000000000003</v>
      </c>
      <c r="Z13" s="11"/>
      <c r="AA13" s="10">
        <f>ROUND(F13+J13+N13+R13+V13,5)</f>
        <v>142001.48000000001</v>
      </c>
      <c r="AB13" s="10">
        <f>ROUND(G13+K13+O13+S13+W13,5)</f>
        <v>123591.69</v>
      </c>
      <c r="AC13" s="10">
        <f>ROUND((AA13-AB13),5)</f>
        <v>18409.79</v>
      </c>
      <c r="AD13" s="11">
        <f>ROUND(IF(AB13=0, IF(AA13=0, 0, 1), AA13/AB13),5)</f>
        <v>1.14896</v>
      </c>
    </row>
    <row r="14" spans="1:30" ht="15" thickBot="1" x14ac:dyDescent="0.35">
      <c r="A14" s="1"/>
      <c r="B14" s="1" t="s">
        <v>21</v>
      </c>
      <c r="C14" s="1"/>
      <c r="D14" s="1"/>
      <c r="E14" s="1"/>
      <c r="F14" s="10">
        <f>ROUND(F3+F8-F13,5)</f>
        <v>7554</v>
      </c>
      <c r="G14" s="10">
        <f>ROUND(G3+G8-G13,5)</f>
        <v>-2659.74</v>
      </c>
      <c r="H14" s="10">
        <f>ROUND((F14-G14),5)</f>
        <v>10213.74</v>
      </c>
      <c r="I14" s="11">
        <f>ROUND(IF(G14=0, IF(F14=0, 0, 1), F14/G14),5)</f>
        <v>-2.8401299999999998</v>
      </c>
      <c r="J14" s="10">
        <f>ROUND(J3+J8-J13,5)</f>
        <v>-6289.76</v>
      </c>
      <c r="K14" s="10">
        <f>ROUND(K3+K8-K13,5)</f>
        <v>-1506.66</v>
      </c>
      <c r="L14" s="10">
        <f>ROUND((J14-K14),5)</f>
        <v>-4783.1000000000004</v>
      </c>
      <c r="M14" s="11">
        <f>ROUND(IF(K14=0, IF(J14=0, 0, 1), J14/K14),5)</f>
        <v>4.1746400000000001</v>
      </c>
      <c r="N14" s="10">
        <f>ROUND(N3+N8-N13,5)</f>
        <v>2438</v>
      </c>
      <c r="O14" s="10">
        <f>ROUND(O3+O8-O13,5)</f>
        <v>-1326.66</v>
      </c>
      <c r="P14" s="10">
        <f>ROUND((N14-O14),5)</f>
        <v>3764.66</v>
      </c>
      <c r="Q14" s="11">
        <f>ROUND(IF(O14=0, IF(N14=0, 0, 1), N14/O14),5)</f>
        <v>-1.8376999999999999</v>
      </c>
      <c r="R14" s="10">
        <f>ROUND(R3+R8-R13,5)</f>
        <v>-6078.93</v>
      </c>
      <c r="S14" s="10">
        <f>ROUND(S3+S8-S13,5)</f>
        <v>-1518.66</v>
      </c>
      <c r="T14" s="10">
        <f>ROUND((R14-S14),5)</f>
        <v>-4560.2700000000004</v>
      </c>
      <c r="U14" s="11">
        <f>ROUND(IF(S14=0, IF(R14=0, 0, 1), R14/S14),5)</f>
        <v>4.0028199999999998</v>
      </c>
      <c r="V14" s="10">
        <f>ROUND(V3+V8-V13,5)</f>
        <v>3220.78</v>
      </c>
      <c r="W14" s="10">
        <f>ROUND(W3+W8-W13,5)</f>
        <v>-1326.66</v>
      </c>
      <c r="X14" s="10">
        <f>ROUND((V14-W14),5)</f>
        <v>4547.4399999999996</v>
      </c>
      <c r="Y14" s="11">
        <f>ROUND(IF(W14=0, IF(V14=0, 0, 1), V14/W14),5)</f>
        <v>-2.42774</v>
      </c>
      <c r="Z14" s="11"/>
      <c r="AA14" s="10">
        <f>ROUND(F14+J14+N14+R14+V14,5)</f>
        <v>844.09</v>
      </c>
      <c r="AB14" s="10">
        <f>ROUND(G14+K14+O14+S14+W14,5)</f>
        <v>-8338.3799999999992</v>
      </c>
      <c r="AC14" s="10">
        <f>ROUND((AA14-AB14),5)</f>
        <v>9182.4699999999993</v>
      </c>
      <c r="AD14" s="11">
        <f>ROUND(IF(AB14=0, IF(AA14=0, 0, 1), AA14/AB14),5)</f>
        <v>-0.10123</v>
      </c>
    </row>
    <row r="15" spans="1:30" s="14" customFormat="1" ht="10.8" thickBot="1" x14ac:dyDescent="0.25">
      <c r="A15" s="1" t="s">
        <v>22</v>
      </c>
      <c r="B15" s="1"/>
      <c r="C15" s="1"/>
      <c r="D15" s="1"/>
      <c r="E15" s="1"/>
      <c r="F15" s="12">
        <f>F14</f>
        <v>7554</v>
      </c>
      <c r="G15" s="12">
        <f>G14</f>
        <v>-2659.74</v>
      </c>
      <c r="H15" s="12">
        <f>ROUND((F15-G15),5)</f>
        <v>10213.74</v>
      </c>
      <c r="I15" s="13">
        <f>ROUND(IF(G15=0, IF(F15=0, 0, 1), F15/G15),5)</f>
        <v>-2.8401299999999998</v>
      </c>
      <c r="J15" s="12">
        <f>J14</f>
        <v>-6289.76</v>
      </c>
      <c r="K15" s="12">
        <f>K14</f>
        <v>-1506.66</v>
      </c>
      <c r="L15" s="12">
        <f>ROUND((J15-K15),5)</f>
        <v>-4783.1000000000004</v>
      </c>
      <c r="M15" s="13">
        <f>ROUND(IF(K15=0, IF(J15=0, 0, 1), J15/K15),5)</f>
        <v>4.1746400000000001</v>
      </c>
      <c r="N15" s="12">
        <f>N14</f>
        <v>2438</v>
      </c>
      <c r="O15" s="12">
        <f>O14</f>
        <v>-1326.66</v>
      </c>
      <c r="P15" s="12">
        <f>ROUND((N15-O15),5)</f>
        <v>3764.66</v>
      </c>
      <c r="Q15" s="13">
        <f>ROUND(IF(O15=0, IF(N15=0, 0, 1), N15/O15),5)</f>
        <v>-1.8376999999999999</v>
      </c>
      <c r="R15" s="12">
        <f>R14</f>
        <v>-6078.93</v>
      </c>
      <c r="S15" s="12">
        <f>S14</f>
        <v>-1518.66</v>
      </c>
      <c r="T15" s="12">
        <f>ROUND((R15-S15),5)</f>
        <v>-4560.2700000000004</v>
      </c>
      <c r="U15" s="13">
        <f>ROUND(IF(S15=0, IF(R15=0, 0, 1), R15/S15),5)</f>
        <v>4.0028199999999998</v>
      </c>
      <c r="V15" s="12">
        <f>V14</f>
        <v>3220.78</v>
      </c>
      <c r="W15" s="12">
        <f>W14</f>
        <v>-1326.66</v>
      </c>
      <c r="X15" s="12">
        <f>ROUND((V15-W15),5)</f>
        <v>4547.4399999999996</v>
      </c>
      <c r="Y15" s="13">
        <f>ROUND(IF(W15=0, IF(V15=0, 0, 1), V15/W15),5)</f>
        <v>-2.42774</v>
      </c>
      <c r="Z15" s="13"/>
      <c r="AA15" s="12">
        <f>ROUND(F15+J15+N15+R15+V15,5)</f>
        <v>844.09</v>
      </c>
      <c r="AB15" s="12">
        <f>ROUND(G15+K15+O15+S15+W15,5)</f>
        <v>-8338.3799999999992</v>
      </c>
      <c r="AC15" s="12">
        <f>ROUND((AA15-AB15),5)</f>
        <v>9182.4699999999993</v>
      </c>
      <c r="AD15" s="13">
        <f>ROUND(IF(AB15=0, IF(AA15=0, 0, 1), AA15/AB15),5)</f>
        <v>-0.10123</v>
      </c>
    </row>
    <row r="16" spans="1:30" ht="15" thickTop="1" x14ac:dyDescent="0.3"/>
  </sheetData>
  <pageMargins left="0.7" right="0.7" top="0.75" bottom="0.75" header="0.1" footer="0.3"/>
  <pageSetup orientation="landscape" r:id="rId1"/>
  <headerFooter>
    <oddHeader>&amp;L&amp;"Arial,Bold"&amp;8 3:08 PM
&amp;"Arial,Bold"&amp;8 12/16/22
&amp;"Arial,Bold"&amp;8 Accrual Basis&amp;C&amp;"Arial,Bold"&amp;12 City of Mountain Park - Enterprise Fund
&amp;"Arial,Bold"&amp;14 Profit &amp;&amp; Loss Budget vs. Actual
&amp;"Arial,Bold"&amp;10 July through November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91440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91440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</dc:creator>
  <cp:lastModifiedBy>Accounting</cp:lastModifiedBy>
  <dcterms:created xsi:type="dcterms:W3CDTF">2022-12-16T20:08:56Z</dcterms:created>
  <dcterms:modified xsi:type="dcterms:W3CDTF">2022-12-16T20:10:40Z</dcterms:modified>
</cp:coreProperties>
</file>